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gateway\users$\staff\schapman\My Documents\Mr C's Stuff\Governors\"/>
    </mc:Choice>
  </mc:AlternateContent>
  <xr:revisionPtr revIDLastSave="0" documentId="8_{6D9D5466-9250-4882-BF97-750625DD65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 24" sheetId="2" r:id="rId1"/>
    <sheet name="LEAV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3" l="1"/>
  <c r="C21" i="3"/>
  <c r="D21" i="3"/>
  <c r="E21" i="3"/>
  <c r="A22" i="3"/>
  <c r="C22" i="3"/>
  <c r="D22" i="3"/>
  <c r="E22" i="3"/>
  <c r="A23" i="3"/>
  <c r="C23" i="3"/>
  <c r="D23" i="3"/>
  <c r="E23" i="3"/>
  <c r="E12" i="3"/>
  <c r="E13" i="3"/>
  <c r="E14" i="3"/>
  <c r="E15" i="3"/>
  <c r="E16" i="3"/>
  <c r="E17" i="3"/>
  <c r="E18" i="3"/>
  <c r="E19" i="3"/>
  <c r="E20" i="3"/>
  <c r="E11" i="3"/>
  <c r="C5" i="3"/>
  <c r="D5" i="3"/>
  <c r="E5" i="3"/>
  <c r="F5" i="3"/>
  <c r="G5" i="3"/>
  <c r="H5" i="3"/>
  <c r="I5" i="3"/>
  <c r="J5" i="3"/>
  <c r="K5" i="3"/>
  <c r="L5" i="3"/>
  <c r="M5" i="3"/>
  <c r="N5" i="3"/>
  <c r="O5" i="3"/>
  <c r="C3" i="3"/>
  <c r="S23" i="2"/>
  <c r="C19" i="3"/>
  <c r="D19" i="3"/>
  <c r="C20" i="3"/>
  <c r="D20" i="3"/>
  <c r="A12" i="3"/>
  <c r="A13" i="3"/>
  <c r="A14" i="3"/>
  <c r="A15" i="3"/>
  <c r="A16" i="3"/>
  <c r="A17" i="3"/>
  <c r="A18" i="3"/>
  <c r="A19" i="3"/>
  <c r="A20" i="3"/>
  <c r="A11" i="3"/>
  <c r="C11" i="3"/>
  <c r="D12" i="3"/>
  <c r="D13" i="3"/>
  <c r="D14" i="3"/>
  <c r="D15" i="3"/>
  <c r="D16" i="3"/>
  <c r="D17" i="3"/>
  <c r="D18" i="3"/>
  <c r="D11" i="3"/>
  <c r="C6" i="3"/>
  <c r="C12" i="3"/>
  <c r="C13" i="3"/>
  <c r="C14" i="3"/>
  <c r="C15" i="3"/>
  <c r="C16" i="3"/>
  <c r="C17" i="3"/>
  <c r="C18" i="3"/>
  <c r="B9" i="3"/>
  <c r="B8" i="3"/>
  <c r="C10" i="3"/>
  <c r="O6" i="3"/>
  <c r="N6" i="3"/>
  <c r="M6" i="3"/>
  <c r="L6" i="3"/>
  <c r="K6" i="3"/>
  <c r="J6" i="3"/>
  <c r="I6" i="3"/>
  <c r="H6" i="3"/>
  <c r="G6" i="3"/>
  <c r="F6" i="3"/>
  <c r="E6" i="3"/>
  <c r="D6" i="3"/>
  <c r="O3" i="3"/>
  <c r="N3" i="3"/>
  <c r="M3" i="3"/>
  <c r="L3" i="3"/>
  <c r="K3" i="3"/>
  <c r="J3" i="3"/>
  <c r="I3" i="3"/>
  <c r="H3" i="3"/>
  <c r="G3" i="3"/>
  <c r="F3" i="3"/>
  <c r="E3" i="3"/>
  <c r="D3" i="3"/>
  <c r="O1" i="3"/>
  <c r="N1" i="3"/>
  <c r="M1" i="3"/>
  <c r="L1" i="3"/>
  <c r="K1" i="3"/>
  <c r="J1" i="3"/>
  <c r="I1" i="3"/>
  <c r="H1" i="3"/>
  <c r="G1" i="3"/>
  <c r="F1" i="3"/>
  <c r="E1" i="3"/>
  <c r="D1" i="3"/>
  <c r="C1" i="3"/>
  <c r="B21" i="3" l="1"/>
  <c r="F21" i="3" s="1"/>
  <c r="S20" i="2" s="1"/>
  <c r="B22" i="3"/>
  <c r="F22" i="3" s="1"/>
  <c r="B23" i="3"/>
  <c r="F23" i="3" s="1"/>
  <c r="B19" i="3"/>
  <c r="F19" i="3" s="1"/>
  <c r="S18" i="2" s="1"/>
  <c r="B20" i="3"/>
  <c r="F20" i="3" s="1"/>
  <c r="S19" i="2" s="1"/>
  <c r="N2" i="3"/>
  <c r="N4" i="3" s="1"/>
  <c r="Q23" i="2" s="1"/>
  <c r="B15" i="3"/>
  <c r="F15" i="3" s="1"/>
  <c r="S14" i="2" s="1"/>
  <c r="I2" i="3"/>
  <c r="I4" i="3" s="1"/>
  <c r="L23" i="2" s="1"/>
  <c r="O2" i="3"/>
  <c r="O4" i="3" s="1"/>
  <c r="R23" i="2" s="1"/>
  <c r="J2" i="3"/>
  <c r="J4" i="3" s="1"/>
  <c r="M23" i="2" s="1"/>
  <c r="D2" i="3"/>
  <c r="D4" i="3" s="1"/>
  <c r="G23" i="2" s="1"/>
  <c r="H2" i="3"/>
  <c r="H4" i="3" s="1"/>
  <c r="K23" i="2" s="1"/>
  <c r="L2" i="3"/>
  <c r="L4" i="3" s="1"/>
  <c r="O23" i="2" s="1"/>
  <c r="C2" i="3"/>
  <c r="C4" i="3" s="1"/>
  <c r="F23" i="2" s="1"/>
  <c r="E2" i="3"/>
  <c r="E4" i="3" s="1"/>
  <c r="H23" i="2" s="1"/>
  <c r="K2" i="3"/>
  <c r="K4" i="3" s="1"/>
  <c r="N23" i="2" s="1"/>
  <c r="M2" i="3"/>
  <c r="M4" i="3" s="1"/>
  <c r="P23" i="2" s="1"/>
  <c r="G2" i="3"/>
  <c r="G4" i="3" s="1"/>
  <c r="J23" i="2" s="1"/>
  <c r="F2" i="3"/>
  <c r="F4" i="3" s="1"/>
  <c r="I23" i="2" s="1"/>
  <c r="B18" i="3"/>
  <c r="F18" i="3" s="1"/>
  <c r="S17" i="2" s="1"/>
  <c r="B14" i="3"/>
  <c r="F14" i="3" s="1"/>
  <c r="S13" i="2" s="1"/>
  <c r="B17" i="3"/>
  <c r="F17" i="3" s="1"/>
  <c r="S16" i="2" s="1"/>
  <c r="B13" i="3"/>
  <c r="F13" i="3" s="1"/>
  <c r="S12" i="2" s="1"/>
  <c r="B16" i="3"/>
  <c r="F16" i="3" s="1"/>
  <c r="S15" i="2" s="1"/>
  <c r="B12" i="3"/>
  <c r="F12" i="3" s="1"/>
  <c r="S11" i="2" s="1"/>
  <c r="B11" i="3"/>
  <c r="F11" i="3" s="1"/>
  <c r="S10" i="2" s="1"/>
</calcChain>
</file>

<file path=xl/sharedStrings.xml><?xml version="1.0" encoding="utf-8"?>
<sst xmlns="http://schemas.openxmlformats.org/spreadsheetml/2006/main" count="187" uniqueCount="33">
  <si>
    <t>Full Governing Body</t>
  </si>
  <si>
    <t>Teaching &amp; Learning</t>
  </si>
  <si>
    <t>Pupil Welfare</t>
  </si>
  <si>
    <t>Resources</t>
  </si>
  <si>
    <t>Governor</t>
  </si>
  <si>
    <t>Position</t>
  </si>
  <si>
    <t>Attendance Percentage</t>
  </si>
  <si>
    <t>Head Teacher</t>
  </si>
  <si>
    <t>Present</t>
  </si>
  <si>
    <t>Donna Kellet</t>
  </si>
  <si>
    <t>Chair/ Parent</t>
  </si>
  <si>
    <t>Absent</t>
  </si>
  <si>
    <t>Mark Curran</t>
  </si>
  <si>
    <t>Vice-Chair/ Co opted</t>
  </si>
  <si>
    <t>Staff</t>
  </si>
  <si>
    <t>Ann Blackburn</t>
  </si>
  <si>
    <t>Local Authority</t>
  </si>
  <si>
    <t>Darren Porritt</t>
  </si>
  <si>
    <t>Co opted</t>
  </si>
  <si>
    <t>Neil Shackleton</t>
  </si>
  <si>
    <t>Parent</t>
  </si>
  <si>
    <t>Jillian Ellis</t>
  </si>
  <si>
    <t>Paul Harison</t>
  </si>
  <si>
    <t>Simon Chapman</t>
  </si>
  <si>
    <t>Katrina Greenhalf</t>
  </si>
  <si>
    <t>Number Governors</t>
  </si>
  <si>
    <t>NA</t>
  </si>
  <si>
    <t>Max attend</t>
  </si>
  <si>
    <t>Present %</t>
  </si>
  <si>
    <t>Number meetings</t>
  </si>
  <si>
    <t>Max Present</t>
  </si>
  <si>
    <t>Adrian McCluskey</t>
  </si>
  <si>
    <t>Claire Parkin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</si>
</sst>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164" fontId="2" fillId="0" borderId="10" xfId="0" applyNumberFormat="1" applyFont="1" applyBorder="1" applyAlignment="1">
      <alignment horizontal="center" vertical="center"/>
    </xf>
    <xf numFmtId="14" fontId="3" fillId="2" borderId="20" xfId="0" applyNumberFormat="1" applyFont="1" applyFill="1" applyBorder="1" applyAlignment="1">
      <alignment horizontal="center" vertical="center"/>
    </xf>
    <xf numFmtId="14" fontId="3" fillId="2" borderId="21" xfId="0" applyNumberFormat="1" applyFont="1" applyFill="1" applyBorder="1" applyAlignment="1">
      <alignment horizontal="center" vertical="center"/>
    </xf>
    <xf numFmtId="14" fontId="3" fillId="2" borderId="22" xfId="0" applyNumberFormat="1" applyFont="1" applyFill="1" applyBorder="1" applyAlignment="1">
      <alignment horizontal="center" vertical="center"/>
    </xf>
    <xf numFmtId="14" fontId="3" fillId="2" borderId="23" xfId="0" applyNumberFormat="1" applyFont="1" applyFill="1" applyBorder="1" applyAlignment="1">
      <alignment horizontal="center" vertical="center"/>
    </xf>
    <xf numFmtId="14" fontId="3" fillId="2" borderId="24" xfId="0" applyNumberFormat="1" applyFont="1" applyFill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center" vertical="center"/>
    </xf>
    <xf numFmtId="14" fontId="3" fillId="2" borderId="27" xfId="0" applyNumberFormat="1" applyFont="1" applyFill="1" applyBorder="1" applyAlignment="1">
      <alignment horizontal="center" vertical="center"/>
    </xf>
    <xf numFmtId="14" fontId="3" fillId="2" borderId="28" xfId="0" applyNumberFormat="1" applyFont="1" applyFill="1" applyBorder="1" applyAlignment="1">
      <alignment horizontal="center" vertical="center"/>
    </xf>
    <xf numFmtId="14" fontId="3" fillId="2" borderId="29" xfId="0" applyNumberFormat="1" applyFont="1" applyFill="1" applyBorder="1" applyAlignment="1">
      <alignment horizontal="center" vertical="center"/>
    </xf>
    <xf numFmtId="14" fontId="3" fillId="2" borderId="3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0" fillId="0" borderId="0" xfId="0" applyNumberFormat="1"/>
    <xf numFmtId="0" fontId="3" fillId="2" borderId="2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14" fontId="0" fillId="0" borderId="0" xfId="0" applyNumberFormat="1"/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1" fontId="0" fillId="0" borderId="0" xfId="0" applyNumberFormat="1"/>
    <xf numFmtId="0" fontId="1" fillId="3" borderId="0" xfId="0" applyFont="1" applyFill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/>
    <xf numFmtId="0" fontId="1" fillId="3" borderId="0" xfId="0" applyFont="1" applyFill="1"/>
    <xf numFmtId="164" fontId="2" fillId="0" borderId="34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5">
    <dxf>
      <fill>
        <patternFill>
          <bgColor theme="7"/>
        </patternFill>
      </fill>
    </dxf>
    <dxf>
      <fill>
        <patternFill>
          <bgColor rgb="FF76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A0202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A02020"/>
      <color rgb="FF800000"/>
      <color rgb="FF7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542927</xdr:colOff>
      <xdr:row>6</xdr:row>
      <xdr:rowOff>4681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BE5085-F3F5-44C4-87BA-0A41187AC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1152527" cy="957181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76200</xdr:colOff>
      <xdr:row>0</xdr:row>
      <xdr:rowOff>95250</xdr:rowOff>
    </xdr:from>
    <xdr:to>
      <xdr:col>21</xdr:col>
      <xdr:colOff>9526</xdr:colOff>
      <xdr:row>5</xdr:row>
      <xdr:rowOff>99931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24B8CB-296A-4626-8755-C49549AFD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73600" y="95250"/>
          <a:ext cx="1152526" cy="95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8ED0-D8F5-415E-882C-62150B906736}">
  <sheetPr>
    <pageSetUpPr autoPageBreaks="0"/>
  </sheetPr>
  <dimension ref="D1:T26"/>
  <sheetViews>
    <sheetView showGridLines="0" tabSelected="1" zoomScale="70" zoomScaleNormal="70" workbookViewId="0">
      <pane xSplit="5" ySplit="9" topLeftCell="F10" activePane="bottomRight" state="frozen"/>
      <selection pane="topRight" activeCell="H1" sqref="H1"/>
      <selection pane="bottomLeft" activeCell="A10" sqref="A10"/>
      <selection pane="bottomRight" activeCell="M20" sqref="M20"/>
    </sheetView>
  </sheetViews>
  <sheetFormatPr defaultRowHeight="14.4" x14ac:dyDescent="0.3"/>
  <cols>
    <col min="4" max="4" width="18.77734375" customWidth="1"/>
    <col min="5" max="5" width="18.88671875" bestFit="1" customWidth="1"/>
    <col min="6" max="8" width="13.44140625" bestFit="1" customWidth="1"/>
    <col min="9" max="18" width="13.44140625" customWidth="1"/>
    <col min="19" max="19" width="13.77734375" customWidth="1"/>
  </cols>
  <sheetData>
    <row r="1" spans="4:20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4:20" x14ac:dyDescent="0.3">
      <c r="D2" s="1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1"/>
    </row>
    <row r="3" spans="4:20" x14ac:dyDescent="0.3">
      <c r="D3" s="1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1"/>
    </row>
    <row r="4" spans="4:20" x14ac:dyDescent="0.3">
      <c r="D4" s="1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1"/>
    </row>
    <row r="5" spans="4:20" x14ac:dyDescent="0.3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4:20" x14ac:dyDescent="0.3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4:20" ht="15" thickBot="1" x14ac:dyDescent="0.3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4:20" ht="15" thickBot="1" x14ac:dyDescent="0.35">
      <c r="D8" s="1"/>
      <c r="E8" s="1"/>
      <c r="F8" s="44" t="s">
        <v>0</v>
      </c>
      <c r="G8" s="45"/>
      <c r="H8" s="46"/>
      <c r="I8" s="47" t="s">
        <v>1</v>
      </c>
      <c r="J8" s="48"/>
      <c r="K8" s="48"/>
      <c r="L8" s="49"/>
      <c r="M8" s="44" t="s">
        <v>2</v>
      </c>
      <c r="N8" s="45"/>
      <c r="O8" s="46"/>
      <c r="P8" s="50" t="s">
        <v>3</v>
      </c>
      <c r="Q8" s="51"/>
      <c r="R8" s="52"/>
      <c r="S8" s="53"/>
      <c r="T8" s="53"/>
    </row>
    <row r="9" spans="4:20" ht="30.75" customHeight="1" thickBot="1" x14ac:dyDescent="0.35">
      <c r="D9" s="14" t="s">
        <v>4</v>
      </c>
      <c r="E9" s="14" t="s">
        <v>5</v>
      </c>
      <c r="F9" s="4">
        <v>45208</v>
      </c>
      <c r="G9" s="5">
        <v>45313</v>
      </c>
      <c r="H9" s="6">
        <v>45432</v>
      </c>
      <c r="I9" s="7">
        <v>45610</v>
      </c>
      <c r="J9" s="5">
        <v>45308</v>
      </c>
      <c r="K9" s="5">
        <v>45346</v>
      </c>
      <c r="L9" s="9">
        <v>45483</v>
      </c>
      <c r="M9" s="11">
        <v>45625</v>
      </c>
      <c r="N9" s="12">
        <v>45322</v>
      </c>
      <c r="O9" s="13">
        <v>45475</v>
      </c>
      <c r="P9" s="10">
        <v>45217</v>
      </c>
      <c r="Q9" s="8">
        <v>45322</v>
      </c>
      <c r="R9" s="8">
        <v>45427</v>
      </c>
      <c r="S9" s="16" t="s">
        <v>6</v>
      </c>
      <c r="T9" s="2"/>
    </row>
    <row r="10" spans="4:20" ht="14.4" customHeight="1" x14ac:dyDescent="0.3">
      <c r="D10" s="22" t="s">
        <v>23</v>
      </c>
      <c r="E10" s="17" t="s">
        <v>7</v>
      </c>
      <c r="F10" s="36" t="s">
        <v>8</v>
      </c>
      <c r="G10" s="37" t="s">
        <v>8</v>
      </c>
      <c r="H10" s="37" t="s">
        <v>8</v>
      </c>
      <c r="I10" s="37" t="s">
        <v>8</v>
      </c>
      <c r="J10" s="37" t="s">
        <v>8</v>
      </c>
      <c r="K10" s="37" t="s">
        <v>8</v>
      </c>
      <c r="L10" s="37" t="s">
        <v>8</v>
      </c>
      <c r="M10" s="37" t="s">
        <v>8</v>
      </c>
      <c r="N10" s="37" t="s">
        <v>8</v>
      </c>
      <c r="O10" s="37" t="s">
        <v>8</v>
      </c>
      <c r="P10" s="37" t="s">
        <v>8</v>
      </c>
      <c r="Q10" s="37" t="s">
        <v>8</v>
      </c>
      <c r="R10" s="37" t="s">
        <v>8</v>
      </c>
      <c r="S10" s="33">
        <f>LEAVE!F11</f>
        <v>1</v>
      </c>
      <c r="T10" s="1"/>
    </row>
    <row r="11" spans="4:20" ht="14.4" customHeight="1" x14ac:dyDescent="0.3">
      <c r="D11" s="23" t="s">
        <v>9</v>
      </c>
      <c r="E11" s="18" t="s">
        <v>10</v>
      </c>
      <c r="F11" s="38" t="s">
        <v>8</v>
      </c>
      <c r="G11" s="29" t="s">
        <v>8</v>
      </c>
      <c r="H11" s="29" t="s">
        <v>8</v>
      </c>
      <c r="I11" s="29" t="s">
        <v>8</v>
      </c>
      <c r="J11" s="29" t="s">
        <v>8</v>
      </c>
      <c r="K11" s="29" t="s">
        <v>8</v>
      </c>
      <c r="L11" s="29" t="s">
        <v>8</v>
      </c>
      <c r="M11" s="29" t="s">
        <v>8</v>
      </c>
      <c r="N11" s="29" t="s">
        <v>8</v>
      </c>
      <c r="O11" s="29" t="s">
        <v>11</v>
      </c>
      <c r="P11" s="29" t="s">
        <v>26</v>
      </c>
      <c r="Q11" s="29" t="s">
        <v>26</v>
      </c>
      <c r="R11" s="29" t="s">
        <v>26</v>
      </c>
      <c r="S11" s="34">
        <f>LEAVE!F12</f>
        <v>0.9</v>
      </c>
      <c r="T11" s="1"/>
    </row>
    <row r="12" spans="4:20" ht="14.4" customHeight="1" x14ac:dyDescent="0.3">
      <c r="D12" s="23" t="s">
        <v>12</v>
      </c>
      <c r="E12" s="18" t="s">
        <v>13</v>
      </c>
      <c r="F12" s="38" t="s">
        <v>8</v>
      </c>
      <c r="G12" s="29" t="s">
        <v>8</v>
      </c>
      <c r="H12" s="29" t="s">
        <v>11</v>
      </c>
      <c r="I12" s="29" t="s">
        <v>8</v>
      </c>
      <c r="J12" s="29" t="s">
        <v>8</v>
      </c>
      <c r="K12" s="29" t="s">
        <v>8</v>
      </c>
      <c r="L12" s="29" t="s">
        <v>8</v>
      </c>
      <c r="M12" s="29" t="s">
        <v>26</v>
      </c>
      <c r="N12" s="29" t="s">
        <v>26</v>
      </c>
      <c r="O12" s="29" t="s">
        <v>26</v>
      </c>
      <c r="P12" s="29" t="s">
        <v>8</v>
      </c>
      <c r="Q12" s="29" t="s">
        <v>8</v>
      </c>
      <c r="R12" s="29" t="s">
        <v>8</v>
      </c>
      <c r="S12" s="34">
        <f>LEAVE!F13</f>
        <v>0.9</v>
      </c>
      <c r="T12" s="1"/>
    </row>
    <row r="13" spans="4:20" ht="14.4" customHeight="1" x14ac:dyDescent="0.3">
      <c r="D13" s="23" t="s">
        <v>22</v>
      </c>
      <c r="E13" s="18" t="s">
        <v>14</v>
      </c>
      <c r="F13" s="38" t="s">
        <v>8</v>
      </c>
      <c r="G13" s="29" t="s">
        <v>8</v>
      </c>
      <c r="H13" s="29" t="s">
        <v>8</v>
      </c>
      <c r="I13" s="29" t="s">
        <v>26</v>
      </c>
      <c r="J13" s="29" t="s">
        <v>26</v>
      </c>
      <c r="K13" s="29" t="s">
        <v>26</v>
      </c>
      <c r="L13" s="29" t="s">
        <v>26</v>
      </c>
      <c r="M13" s="30" t="s">
        <v>8</v>
      </c>
      <c r="N13" s="30" t="s">
        <v>8</v>
      </c>
      <c r="O13" s="30" t="s">
        <v>8</v>
      </c>
      <c r="P13" s="29" t="s">
        <v>26</v>
      </c>
      <c r="Q13" s="29" t="s">
        <v>26</v>
      </c>
      <c r="R13" s="29" t="s">
        <v>26</v>
      </c>
      <c r="S13" s="34">
        <f>LEAVE!F14</f>
        <v>1</v>
      </c>
      <c r="T13" s="1"/>
    </row>
    <row r="14" spans="4:20" ht="14.4" customHeight="1" x14ac:dyDescent="0.3">
      <c r="D14" s="23" t="s">
        <v>15</v>
      </c>
      <c r="E14" s="18" t="s">
        <v>16</v>
      </c>
      <c r="F14" s="38" t="s">
        <v>8</v>
      </c>
      <c r="G14" s="29" t="s">
        <v>11</v>
      </c>
      <c r="H14" s="29" t="s">
        <v>11</v>
      </c>
      <c r="I14" s="29" t="s">
        <v>11</v>
      </c>
      <c r="J14" s="29" t="s">
        <v>11</v>
      </c>
      <c r="K14" s="29" t="s">
        <v>11</v>
      </c>
      <c r="L14" s="29" t="s">
        <v>11</v>
      </c>
      <c r="M14" s="29" t="s">
        <v>26</v>
      </c>
      <c r="N14" s="29" t="s">
        <v>26</v>
      </c>
      <c r="O14" s="29" t="s">
        <v>26</v>
      </c>
      <c r="P14" s="29" t="s">
        <v>26</v>
      </c>
      <c r="Q14" s="29" t="s">
        <v>26</v>
      </c>
      <c r="R14" s="29" t="s">
        <v>26</v>
      </c>
      <c r="S14" s="34">
        <f>LEAVE!F15</f>
        <v>0.14285714285714285</v>
      </c>
      <c r="T14" s="1"/>
    </row>
    <row r="15" spans="4:20" ht="14.4" customHeight="1" x14ac:dyDescent="0.3">
      <c r="D15" s="23" t="s">
        <v>17</v>
      </c>
      <c r="E15" s="19" t="s">
        <v>18</v>
      </c>
      <c r="F15" s="38" t="s">
        <v>8</v>
      </c>
      <c r="G15" s="29" t="s">
        <v>8</v>
      </c>
      <c r="H15" s="29" t="s">
        <v>8</v>
      </c>
      <c r="I15" s="29" t="s">
        <v>11</v>
      </c>
      <c r="J15" s="29" t="s">
        <v>8</v>
      </c>
      <c r="K15" s="29" t="s">
        <v>8</v>
      </c>
      <c r="L15" s="29" t="s">
        <v>8</v>
      </c>
      <c r="M15" s="29" t="s">
        <v>26</v>
      </c>
      <c r="N15" s="29" t="s">
        <v>26</v>
      </c>
      <c r="O15" s="29" t="s">
        <v>26</v>
      </c>
      <c r="P15" s="29" t="s">
        <v>8</v>
      </c>
      <c r="Q15" s="29" t="s">
        <v>8</v>
      </c>
      <c r="R15" s="29" t="s">
        <v>8</v>
      </c>
      <c r="S15" s="34">
        <f>LEAVE!F16</f>
        <v>0.9</v>
      </c>
      <c r="T15" s="1"/>
    </row>
    <row r="16" spans="4:20" ht="14.4" customHeight="1" x14ac:dyDescent="0.3">
      <c r="D16" s="23" t="s">
        <v>19</v>
      </c>
      <c r="E16" s="19" t="s">
        <v>20</v>
      </c>
      <c r="F16" s="38" t="s">
        <v>8</v>
      </c>
      <c r="G16" s="29" t="s">
        <v>8</v>
      </c>
      <c r="H16" s="29" t="s">
        <v>8</v>
      </c>
      <c r="I16" s="29" t="s">
        <v>26</v>
      </c>
      <c r="J16" s="29" t="s">
        <v>26</v>
      </c>
      <c r="K16" s="29" t="s">
        <v>26</v>
      </c>
      <c r="L16" s="29" t="s">
        <v>26</v>
      </c>
      <c r="M16" s="29" t="s">
        <v>8</v>
      </c>
      <c r="N16" s="29" t="s">
        <v>8</v>
      </c>
      <c r="O16" s="29" t="s">
        <v>8</v>
      </c>
      <c r="P16" s="29" t="s">
        <v>26</v>
      </c>
      <c r="Q16" s="29" t="s">
        <v>26</v>
      </c>
      <c r="R16" s="29" t="s">
        <v>26</v>
      </c>
      <c r="S16" s="34">
        <f>LEAVE!F17</f>
        <v>1</v>
      </c>
      <c r="T16" s="1"/>
    </row>
    <row r="17" spans="4:20" x14ac:dyDescent="0.3">
      <c r="D17" s="25" t="s">
        <v>21</v>
      </c>
      <c r="E17" s="19" t="s">
        <v>18</v>
      </c>
      <c r="F17" s="38" t="s">
        <v>8</v>
      </c>
      <c r="G17" s="29" t="s">
        <v>8</v>
      </c>
      <c r="H17" s="29" t="s">
        <v>8</v>
      </c>
      <c r="I17" s="29" t="s">
        <v>8</v>
      </c>
      <c r="J17" s="29" t="s">
        <v>8</v>
      </c>
      <c r="K17" s="29" t="s">
        <v>8</v>
      </c>
      <c r="L17" s="29" t="s">
        <v>8</v>
      </c>
      <c r="M17" s="29" t="s">
        <v>26</v>
      </c>
      <c r="N17" s="29" t="s">
        <v>26</v>
      </c>
      <c r="O17" s="29" t="s">
        <v>26</v>
      </c>
      <c r="P17" s="29" t="s">
        <v>8</v>
      </c>
      <c r="Q17" s="29" t="s">
        <v>8</v>
      </c>
      <c r="R17" s="29" t="s">
        <v>8</v>
      </c>
      <c r="S17" s="34">
        <f>LEAVE!F18</f>
        <v>1</v>
      </c>
      <c r="T17" s="1"/>
    </row>
    <row r="18" spans="4:20" ht="14.4" customHeight="1" x14ac:dyDescent="0.3">
      <c r="D18" s="28" t="s">
        <v>31</v>
      </c>
      <c r="E18" s="19" t="s">
        <v>18</v>
      </c>
      <c r="F18" s="38" t="s">
        <v>8</v>
      </c>
      <c r="G18" s="29" t="s">
        <v>11</v>
      </c>
      <c r="H18" s="29" t="s">
        <v>11</v>
      </c>
      <c r="I18" s="29" t="s">
        <v>26</v>
      </c>
      <c r="J18" s="29" t="s">
        <v>26</v>
      </c>
      <c r="K18" s="29" t="s">
        <v>26</v>
      </c>
      <c r="L18" s="29" t="s">
        <v>26</v>
      </c>
      <c r="M18" s="29" t="s">
        <v>8</v>
      </c>
      <c r="N18" s="29" t="s">
        <v>8</v>
      </c>
      <c r="O18" s="29" t="s">
        <v>8</v>
      </c>
      <c r="P18" s="29" t="s">
        <v>26</v>
      </c>
      <c r="Q18" s="29" t="s">
        <v>26</v>
      </c>
      <c r="R18" s="29" t="s">
        <v>26</v>
      </c>
      <c r="S18" s="34">
        <f>LEAVE!F19</f>
        <v>0.66666666666666663</v>
      </c>
      <c r="T18" s="1"/>
    </row>
    <row r="19" spans="4:20" ht="14.4" customHeight="1" x14ac:dyDescent="0.3">
      <c r="D19" s="28" t="s">
        <v>32</v>
      </c>
      <c r="E19" s="19" t="s">
        <v>18</v>
      </c>
      <c r="F19" s="38" t="s">
        <v>8</v>
      </c>
      <c r="G19" s="29" t="s">
        <v>11</v>
      </c>
      <c r="H19" s="29" t="s">
        <v>11</v>
      </c>
      <c r="I19" s="29" t="s">
        <v>26</v>
      </c>
      <c r="J19" s="29" t="s">
        <v>26</v>
      </c>
      <c r="K19" s="29" t="s">
        <v>26</v>
      </c>
      <c r="L19" s="29" t="s">
        <v>26</v>
      </c>
      <c r="M19" s="29" t="s">
        <v>8</v>
      </c>
      <c r="N19" s="29" t="s">
        <v>8</v>
      </c>
      <c r="O19" s="29" t="s">
        <v>11</v>
      </c>
      <c r="P19" s="29" t="s">
        <v>26</v>
      </c>
      <c r="Q19" s="29" t="s">
        <v>26</v>
      </c>
      <c r="R19" s="29" t="s">
        <v>26</v>
      </c>
      <c r="S19" s="34">
        <f>LEAVE!F20</f>
        <v>0.5</v>
      </c>
      <c r="T19" s="1"/>
    </row>
    <row r="20" spans="4:20" ht="14.4" customHeight="1" thickBot="1" x14ac:dyDescent="0.35">
      <c r="D20" s="24" t="s">
        <v>24</v>
      </c>
      <c r="E20" s="20" t="s">
        <v>18</v>
      </c>
      <c r="F20" s="39" t="s">
        <v>11</v>
      </c>
      <c r="G20" s="40" t="s">
        <v>11</v>
      </c>
      <c r="H20" s="40" t="s">
        <v>11</v>
      </c>
      <c r="I20" s="40" t="s">
        <v>26</v>
      </c>
      <c r="J20" s="40" t="s">
        <v>26</v>
      </c>
      <c r="K20" s="40" t="s">
        <v>26</v>
      </c>
      <c r="L20" s="40" t="s">
        <v>26</v>
      </c>
      <c r="M20" s="40" t="s">
        <v>26</v>
      </c>
      <c r="N20" s="40" t="s">
        <v>26</v>
      </c>
      <c r="O20" s="40" t="s">
        <v>26</v>
      </c>
      <c r="P20" s="40" t="s">
        <v>26</v>
      </c>
      <c r="Q20" s="40" t="s">
        <v>26</v>
      </c>
      <c r="R20" s="40" t="s">
        <v>26</v>
      </c>
      <c r="S20" s="35">
        <f>LEAVE!F21</f>
        <v>0</v>
      </c>
      <c r="T20" s="1"/>
    </row>
    <row r="21" spans="4:20" ht="15" customHeight="1" x14ac:dyDescent="0.3">
      <c r="E21" s="27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T21" s="1"/>
    </row>
    <row r="22" spans="4:20" ht="15" thickBot="1" x14ac:dyDescent="0.35">
      <c r="D22" s="1"/>
      <c r="E22" s="27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1"/>
      <c r="T22" s="1"/>
    </row>
    <row r="23" spans="4:20" ht="15" thickBot="1" x14ac:dyDescent="0.35">
      <c r="D23" s="41" t="s">
        <v>6</v>
      </c>
      <c r="E23" s="42"/>
      <c r="F23" s="3">
        <f>LEAVE!C4</f>
        <v>0.90909090909090906</v>
      </c>
      <c r="G23" s="3">
        <f>LEAVE!D4</f>
        <v>0.63636363636363635</v>
      </c>
      <c r="H23" s="3">
        <f>LEAVE!E4</f>
        <v>0.54545454545454541</v>
      </c>
      <c r="I23" s="3">
        <f>LEAVE!F4</f>
        <v>0.66666666666666663</v>
      </c>
      <c r="J23" s="3">
        <f>LEAVE!G4</f>
        <v>0.83333333333333337</v>
      </c>
      <c r="K23" s="3">
        <f>LEAVE!H4</f>
        <v>0.83333333333333337</v>
      </c>
      <c r="L23" s="3">
        <f>LEAVE!I4</f>
        <v>0.83333333333333337</v>
      </c>
      <c r="M23" s="3">
        <f>LEAVE!J4</f>
        <v>1</v>
      </c>
      <c r="N23" s="3">
        <f>LEAVE!K4</f>
        <v>1</v>
      </c>
      <c r="O23" s="3">
        <f>LEAVE!L4</f>
        <v>0.66666666666666663</v>
      </c>
      <c r="P23" s="3">
        <f>LEAVE!M4</f>
        <v>1</v>
      </c>
      <c r="Q23" s="3">
        <f>LEAVE!N4</f>
        <v>1</v>
      </c>
      <c r="R23" s="3">
        <f>LEAVE!O4</f>
        <v>1</v>
      </c>
      <c r="S23" s="3">
        <f>LEAVE!P4</f>
        <v>0</v>
      </c>
      <c r="T23" s="1"/>
    </row>
    <row r="26" spans="4:20" x14ac:dyDescent="0.3"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</sheetData>
  <mergeCells count="7">
    <mergeCell ref="D23:E23"/>
    <mergeCell ref="E2:S4"/>
    <mergeCell ref="F8:H8"/>
    <mergeCell ref="I8:L8"/>
    <mergeCell ref="M8:O8"/>
    <mergeCell ref="P8:R8"/>
    <mergeCell ref="S8:T8"/>
  </mergeCells>
  <conditionalFormatting sqref="I20:R20">
    <cfRule type="cellIs" dxfId="1" priority="118" operator="equal">
      <formula>"BLANK"</formula>
    </cfRule>
  </conditionalFormatting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0" operator="equal" id="{62753335-C30C-4FAC-AF0B-F841384A1789}">
            <xm:f>LEAVE!$A$4</xm:f>
            <x14:dxf>
              <font>
                <color rgb="FFA02020"/>
              </font>
              <fill>
                <patternFill>
                  <bgColor rgb="FFC00000"/>
                </patternFill>
              </fill>
            </x14:dxf>
          </x14:cfRule>
          <x14:cfRule type="cellIs" priority="121" operator="equal" id="{713F1A2C-7F31-434D-BEE3-3259C05C1B3F}">
            <xm:f>LEAVE!$A$3</xm:f>
            <x14:dxf>
              <fill>
                <patternFill>
                  <bgColor rgb="FFFFC000"/>
                </patternFill>
              </fill>
            </x14:dxf>
          </x14:cfRule>
          <x14:cfRule type="cellIs" priority="122" operator="equal" id="{3116FB6F-E778-4F94-8364-C89A9A23F913}">
            <xm:f>LEAVE!$A$2</xm:f>
            <x14:dxf>
              <fill>
                <patternFill>
                  <bgColor rgb="FF92D050"/>
                </patternFill>
              </fill>
            </x14:dxf>
          </x14:cfRule>
          <xm:sqref>A1:XFD1048576</xm:sqref>
        </x14:conditionalFormatting>
        <x14:conditionalFormatting xmlns:xm="http://schemas.microsoft.com/office/excel/2006/main">
          <x14:cfRule type="cellIs" priority="119" operator="equal" id="{C1E9550F-1E0C-4F37-A729-E2553748E9D3}">
            <xm:f>LEAVE!#REF!</xm:f>
            <x14:dxf>
              <fill>
                <patternFill>
                  <bgColor theme="7"/>
                </patternFill>
              </fill>
            </x14:dxf>
          </x14:cfRule>
          <xm:sqref>I20:R20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A1160A-C1F8-401A-82A5-7774E17F67D3}">
          <x14:formula1>
            <xm:f>LEAVE!$A$2:$A$4</xm:f>
          </x14:formula1>
          <xm:sqref>F10:R22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CA9AE-E827-46E4-9C2E-439494E29330}">
  <dimension ref="A1:P23"/>
  <sheetViews>
    <sheetView workbookViewId="0">
      <selection activeCell="F21" sqref="F21"/>
    </sheetView>
  </sheetViews>
  <sheetFormatPr defaultRowHeight="14.4" x14ac:dyDescent="0.3"/>
  <cols>
    <col min="1" max="1" width="16.5546875" bestFit="1" customWidth="1"/>
    <col min="2" max="2" width="11.33203125" customWidth="1"/>
    <col min="3" max="15" width="10.5546875" bestFit="1" customWidth="1"/>
  </cols>
  <sheetData>
    <row r="1" spans="1:16" x14ac:dyDescent="0.3">
      <c r="C1" s="21">
        <f>'2023 24'!F9</f>
        <v>45208</v>
      </c>
      <c r="D1" s="21">
        <f>'2023 24'!G9</f>
        <v>45313</v>
      </c>
      <c r="E1" s="21">
        <f>'2023 24'!H9</f>
        <v>45432</v>
      </c>
      <c r="F1" s="21">
        <f>'2023 24'!I9</f>
        <v>45610</v>
      </c>
      <c r="G1" s="21">
        <f>'2023 24'!J9</f>
        <v>45308</v>
      </c>
      <c r="H1" s="21">
        <f>'2023 24'!K9</f>
        <v>45346</v>
      </c>
      <c r="I1" s="21">
        <f>'2023 24'!L9</f>
        <v>45483</v>
      </c>
      <c r="J1" s="21">
        <f>'2023 24'!M9</f>
        <v>45625</v>
      </c>
      <c r="K1" s="21">
        <f>'2023 24'!N9</f>
        <v>45322</v>
      </c>
      <c r="L1" s="21">
        <f>'2023 24'!O9</f>
        <v>45475</v>
      </c>
      <c r="M1" s="21">
        <f>'2023 24'!P9</f>
        <v>45217</v>
      </c>
      <c r="N1" s="21">
        <f>'2023 24'!Q9</f>
        <v>45322</v>
      </c>
      <c r="O1" s="21">
        <f>'2023 24'!R9</f>
        <v>45427</v>
      </c>
      <c r="P1" s="21"/>
    </row>
    <row r="2" spans="1:16" x14ac:dyDescent="0.3">
      <c r="A2" t="s">
        <v>8</v>
      </c>
      <c r="B2" t="s">
        <v>27</v>
      </c>
      <c r="C2" s="26">
        <f>$B$8-C6</f>
        <v>11</v>
      </c>
      <c r="D2" s="26">
        <f t="shared" ref="D2:O2" si="0">$B$8-D6</f>
        <v>11</v>
      </c>
      <c r="E2" s="26">
        <f t="shared" si="0"/>
        <v>11</v>
      </c>
      <c r="F2" s="26">
        <f t="shared" si="0"/>
        <v>6</v>
      </c>
      <c r="G2" s="26">
        <f t="shared" si="0"/>
        <v>6</v>
      </c>
      <c r="H2" s="26">
        <f t="shared" si="0"/>
        <v>6</v>
      </c>
      <c r="I2" s="26">
        <f t="shared" si="0"/>
        <v>6</v>
      </c>
      <c r="J2" s="26">
        <f t="shared" si="0"/>
        <v>6</v>
      </c>
      <c r="K2" s="26">
        <f t="shared" si="0"/>
        <v>6</v>
      </c>
      <c r="L2" s="26">
        <f t="shared" si="0"/>
        <v>6</v>
      </c>
      <c r="M2" s="26">
        <f t="shared" si="0"/>
        <v>4</v>
      </c>
      <c r="N2" s="26">
        <f t="shared" si="0"/>
        <v>4</v>
      </c>
      <c r="O2" s="26">
        <f t="shared" si="0"/>
        <v>4</v>
      </c>
      <c r="P2" s="21"/>
    </row>
    <row r="3" spans="1:16" x14ac:dyDescent="0.3">
      <c r="A3" t="s">
        <v>11</v>
      </c>
      <c r="B3" t="s">
        <v>8</v>
      </c>
      <c r="C3" s="26">
        <f>COUNTIF('2023 24'!F$10:F$22,LEAVE!$B$3)</f>
        <v>10</v>
      </c>
      <c r="D3" s="26">
        <f>COUNTIF('2023 24'!G$10:G$22,LEAVE!$B$3)</f>
        <v>7</v>
      </c>
      <c r="E3" s="26">
        <f>COUNTIF('2023 24'!H$10:H$22,LEAVE!$B$3)</f>
        <v>6</v>
      </c>
      <c r="F3" s="26">
        <f>COUNTIF('2023 24'!I$10:I$22,LEAVE!$B$3)</f>
        <v>4</v>
      </c>
      <c r="G3" s="26">
        <f>COUNTIF('2023 24'!J$10:J$22,LEAVE!$B$3)</f>
        <v>5</v>
      </c>
      <c r="H3" s="26">
        <f>COUNTIF('2023 24'!K$10:K$22,LEAVE!$B$3)</f>
        <v>5</v>
      </c>
      <c r="I3" s="26">
        <f>COUNTIF('2023 24'!L$10:L$22,LEAVE!$B$3)</f>
        <v>5</v>
      </c>
      <c r="J3" s="26">
        <f>COUNTIF('2023 24'!M$10:M$22,LEAVE!$B$3)</f>
        <v>6</v>
      </c>
      <c r="K3" s="26">
        <f>COUNTIF('2023 24'!N$10:N$22,LEAVE!$B$3)</f>
        <v>6</v>
      </c>
      <c r="L3" s="26">
        <f>COUNTIF('2023 24'!O$10:O$22,LEAVE!$B$3)</f>
        <v>4</v>
      </c>
      <c r="M3" s="26">
        <f>COUNTIF('2023 24'!P$10:P$22,LEAVE!$B$3)</f>
        <v>4</v>
      </c>
      <c r="N3" s="26">
        <f>COUNTIF('2023 24'!Q$10:Q$22,LEAVE!$B$3)</f>
        <v>4</v>
      </c>
      <c r="O3" s="26">
        <f>COUNTIF('2023 24'!R$10:R$22,LEAVE!$B$3)</f>
        <v>4</v>
      </c>
    </row>
    <row r="4" spans="1:16" x14ac:dyDescent="0.3">
      <c r="A4" t="s">
        <v>26</v>
      </c>
      <c r="B4" t="s">
        <v>28</v>
      </c>
      <c r="C4" s="15">
        <f t="shared" ref="C4:O4" si="1">C3/C2</f>
        <v>0.90909090909090906</v>
      </c>
      <c r="D4" s="15">
        <f t="shared" si="1"/>
        <v>0.63636363636363635</v>
      </c>
      <c r="E4" s="15">
        <f t="shared" si="1"/>
        <v>0.54545454545454541</v>
      </c>
      <c r="F4" s="15">
        <f t="shared" si="1"/>
        <v>0.66666666666666663</v>
      </c>
      <c r="G4" s="15">
        <f t="shared" si="1"/>
        <v>0.83333333333333337</v>
      </c>
      <c r="H4" s="15">
        <f t="shared" si="1"/>
        <v>0.83333333333333337</v>
      </c>
      <c r="I4" s="15">
        <f t="shared" si="1"/>
        <v>0.83333333333333337</v>
      </c>
      <c r="J4" s="15">
        <f t="shared" si="1"/>
        <v>1</v>
      </c>
      <c r="K4" s="15">
        <f t="shared" si="1"/>
        <v>1</v>
      </c>
      <c r="L4" s="15">
        <f t="shared" si="1"/>
        <v>0.66666666666666663</v>
      </c>
      <c r="M4" s="15">
        <f t="shared" si="1"/>
        <v>1</v>
      </c>
      <c r="N4" s="15">
        <f t="shared" si="1"/>
        <v>1</v>
      </c>
      <c r="O4" s="15">
        <f t="shared" si="1"/>
        <v>1</v>
      </c>
    </row>
    <row r="5" spans="1:16" x14ac:dyDescent="0.3">
      <c r="B5" t="s">
        <v>11</v>
      </c>
      <c r="C5" s="26">
        <f>COUNTIF('2023 24'!F$10:F$22,LEAVE!$B$5)</f>
        <v>1</v>
      </c>
      <c r="D5" s="26">
        <f>COUNTIF('2023 24'!G$10:G$22,LEAVE!$B$5)</f>
        <v>4</v>
      </c>
      <c r="E5" s="26">
        <f>COUNTIF('2023 24'!H$10:H$22,LEAVE!$B$5)</f>
        <v>5</v>
      </c>
      <c r="F5" s="26">
        <f>COUNTIF('2023 24'!I$10:I$22,LEAVE!$B$5)</f>
        <v>2</v>
      </c>
      <c r="G5" s="26">
        <f>COUNTIF('2023 24'!J$10:J$22,LEAVE!$B$5)</f>
        <v>1</v>
      </c>
      <c r="H5" s="26">
        <f>COUNTIF('2023 24'!K$10:K$22,LEAVE!$B$5)</f>
        <v>1</v>
      </c>
      <c r="I5" s="26">
        <f>COUNTIF('2023 24'!L$10:L$22,LEAVE!$B$5)</f>
        <v>1</v>
      </c>
      <c r="J5" s="26">
        <f>COUNTIF('2023 24'!M$10:M$22,LEAVE!$B$5)</f>
        <v>0</v>
      </c>
      <c r="K5" s="26">
        <f>COUNTIF('2023 24'!N$10:N$22,LEAVE!$B$5)</f>
        <v>0</v>
      </c>
      <c r="L5" s="26">
        <f>COUNTIF('2023 24'!O$10:O$22,LEAVE!$B$5)</f>
        <v>2</v>
      </c>
      <c r="M5" s="26">
        <f>COUNTIF('2023 24'!P$10:P$22,LEAVE!$B$5)</f>
        <v>0</v>
      </c>
      <c r="N5" s="26">
        <f>COUNTIF('2023 24'!Q$10:Q$22,LEAVE!$B$5)</f>
        <v>0</v>
      </c>
      <c r="O5" s="26">
        <f>COUNTIF('2023 24'!R$10:R$22,LEAVE!$B$5)</f>
        <v>0</v>
      </c>
    </row>
    <row r="6" spans="1:16" x14ac:dyDescent="0.3">
      <c r="B6" t="s">
        <v>26</v>
      </c>
      <c r="C6" s="26">
        <f>COUNTIF('2023 24'!F$10:F$22,LEAVE!$B$6)</f>
        <v>0</v>
      </c>
      <c r="D6" s="26">
        <f>COUNTIF('2023 24'!G$10:G$22,LEAVE!$B$6)</f>
        <v>0</v>
      </c>
      <c r="E6" s="26">
        <f>COUNTIF('2023 24'!H$10:H$22,LEAVE!$B$6)</f>
        <v>0</v>
      </c>
      <c r="F6" s="26">
        <f>COUNTIF('2023 24'!I$10:I$22,LEAVE!$B$6)</f>
        <v>5</v>
      </c>
      <c r="G6" s="26">
        <f>COUNTIF('2023 24'!J$10:J$22,LEAVE!$B$6)</f>
        <v>5</v>
      </c>
      <c r="H6" s="26">
        <f>COUNTIF('2023 24'!K$10:K$22,LEAVE!$B$6)</f>
        <v>5</v>
      </c>
      <c r="I6" s="26">
        <f>COUNTIF('2023 24'!L$10:L$22,LEAVE!$B$6)</f>
        <v>5</v>
      </c>
      <c r="J6" s="26">
        <f>COUNTIF('2023 24'!M$10:M$22,LEAVE!$B$6)</f>
        <v>5</v>
      </c>
      <c r="K6" s="26">
        <f>COUNTIF('2023 24'!N$10:N$22,LEAVE!$B$6)</f>
        <v>5</v>
      </c>
      <c r="L6" s="26">
        <f>COUNTIF('2023 24'!O$10:O$22,LEAVE!$B$6)</f>
        <v>5</v>
      </c>
      <c r="M6" s="26">
        <f>COUNTIF('2023 24'!P$10:P$22,LEAVE!$B$6)</f>
        <v>7</v>
      </c>
      <c r="N6" s="26">
        <f>COUNTIF('2023 24'!Q$10:Q$22,LEAVE!$B$6)</f>
        <v>7</v>
      </c>
      <c r="O6" s="26">
        <f>COUNTIF('2023 24'!R$10:R$22,LEAVE!$B$6)</f>
        <v>7</v>
      </c>
    </row>
    <row r="8" spans="1:16" x14ac:dyDescent="0.3">
      <c r="A8" t="s">
        <v>25</v>
      </c>
      <c r="B8">
        <f>COUNTA('2023 24'!D10:D22)</f>
        <v>11</v>
      </c>
    </row>
    <row r="9" spans="1:16" x14ac:dyDescent="0.3">
      <c r="A9" t="s">
        <v>29</v>
      </c>
      <c r="B9">
        <f>COUNTA('2023 24'!F9:R9)</f>
        <v>13</v>
      </c>
    </row>
    <row r="10" spans="1:16" ht="15" thickBot="1" x14ac:dyDescent="0.35">
      <c r="B10" t="s">
        <v>30</v>
      </c>
      <c r="C10" t="str">
        <f>B3</f>
        <v>Present</v>
      </c>
      <c r="D10" t="s">
        <v>26</v>
      </c>
      <c r="E10" t="s">
        <v>11</v>
      </c>
      <c r="F10" t="s">
        <v>28</v>
      </c>
    </row>
    <row r="11" spans="1:16" ht="15" thickBot="1" x14ac:dyDescent="0.35">
      <c r="A11" s="22" t="str">
        <f>'2023 24'!D10</f>
        <v>Simon Chapman</v>
      </c>
      <c r="B11">
        <f t="shared" ref="B11:B18" si="2">$B$9-D11</f>
        <v>13</v>
      </c>
      <c r="C11" s="26">
        <f>COUNTIF('2023 24'!F10:R10,LEAVE!$B$3)</f>
        <v>13</v>
      </c>
      <c r="D11">
        <f>COUNTIF('2023 24'!$F10:$R10,LEAVE!$B$6)</f>
        <v>0</v>
      </c>
      <c r="E11">
        <f>COUNTIF('2023 24'!$F10:$R10,LEAVE!$B$5)</f>
        <v>0</v>
      </c>
      <c r="F11" s="15">
        <f t="shared" ref="F11:F20" si="3">C11/B11</f>
        <v>1</v>
      </c>
    </row>
    <row r="12" spans="1:16" ht="15" thickBot="1" x14ac:dyDescent="0.35">
      <c r="A12" s="22" t="str">
        <f>'2023 24'!D11</f>
        <v>Donna Kellet</v>
      </c>
      <c r="B12">
        <f t="shared" si="2"/>
        <v>10</v>
      </c>
      <c r="C12">
        <f>COUNTIF('2023 24'!F11:R11,LEAVE!$B$3)</f>
        <v>9</v>
      </c>
      <c r="D12">
        <f>COUNTIF('2023 24'!$F11:$R11,LEAVE!$B$6)</f>
        <v>3</v>
      </c>
      <c r="E12">
        <f>COUNTIF('2023 24'!$F11:$R11,LEAVE!$B$5)</f>
        <v>1</v>
      </c>
      <c r="F12" s="15">
        <f t="shared" si="3"/>
        <v>0.9</v>
      </c>
    </row>
    <row r="13" spans="1:16" ht="15" thickBot="1" x14ac:dyDescent="0.35">
      <c r="A13" s="22" t="str">
        <f>'2023 24'!D12</f>
        <v>Mark Curran</v>
      </c>
      <c r="B13">
        <f t="shared" si="2"/>
        <v>10</v>
      </c>
      <c r="C13">
        <f>COUNTIF('2023 24'!F12:R12,LEAVE!$B$3)</f>
        <v>9</v>
      </c>
      <c r="D13">
        <f>COUNTIF('2023 24'!$F12:$R12,LEAVE!$B$6)</f>
        <v>3</v>
      </c>
      <c r="E13">
        <f>COUNTIF('2023 24'!$F12:$R12,LEAVE!$B$5)</f>
        <v>1</v>
      </c>
      <c r="F13" s="15">
        <f t="shared" si="3"/>
        <v>0.9</v>
      </c>
    </row>
    <row r="14" spans="1:16" ht="15" thickBot="1" x14ac:dyDescent="0.35">
      <c r="A14" s="22" t="str">
        <f>'2023 24'!D13</f>
        <v>Paul Harison</v>
      </c>
      <c r="B14">
        <f t="shared" si="2"/>
        <v>6</v>
      </c>
      <c r="C14">
        <f>COUNTIF('2023 24'!F13:R13,LEAVE!$B$3)</f>
        <v>6</v>
      </c>
      <c r="D14">
        <f>COUNTIF('2023 24'!$F13:$R13,LEAVE!$B$6)</f>
        <v>7</v>
      </c>
      <c r="E14">
        <f>COUNTIF('2023 24'!$F13:$R13,LEAVE!$B$5)</f>
        <v>0</v>
      </c>
      <c r="F14" s="15">
        <f t="shared" si="3"/>
        <v>1</v>
      </c>
    </row>
    <row r="15" spans="1:16" ht="15" thickBot="1" x14ac:dyDescent="0.35">
      <c r="A15" s="22" t="str">
        <f>'2023 24'!D14</f>
        <v>Ann Blackburn</v>
      </c>
      <c r="B15">
        <f t="shared" si="2"/>
        <v>7</v>
      </c>
      <c r="C15">
        <f>COUNTIF('2023 24'!F14:R14,LEAVE!$B$3)</f>
        <v>1</v>
      </c>
      <c r="D15">
        <f>COUNTIF('2023 24'!$F14:$R14,LEAVE!$B$6)</f>
        <v>6</v>
      </c>
      <c r="E15">
        <f>COUNTIF('2023 24'!$F14:$R14,LEAVE!$B$5)</f>
        <v>6</v>
      </c>
      <c r="F15" s="15">
        <f t="shared" si="3"/>
        <v>0.14285714285714285</v>
      </c>
    </row>
    <row r="16" spans="1:16" ht="15" thickBot="1" x14ac:dyDescent="0.35">
      <c r="A16" s="22" t="str">
        <f>'2023 24'!D15</f>
        <v>Darren Porritt</v>
      </c>
      <c r="B16">
        <f t="shared" si="2"/>
        <v>10</v>
      </c>
      <c r="C16">
        <f>COUNTIF('2023 24'!F15:R15,LEAVE!$B$3)</f>
        <v>9</v>
      </c>
      <c r="D16">
        <f>COUNTIF('2023 24'!$F15:$R15,LEAVE!$B$6)</f>
        <v>3</v>
      </c>
      <c r="E16">
        <f>COUNTIF('2023 24'!$F15:$R15,LEAVE!$B$5)</f>
        <v>1</v>
      </c>
      <c r="F16" s="15">
        <f t="shared" si="3"/>
        <v>0.9</v>
      </c>
    </row>
    <row r="17" spans="1:6" ht="15" thickBot="1" x14ac:dyDescent="0.35">
      <c r="A17" s="22" t="str">
        <f>'2023 24'!D16</f>
        <v>Neil Shackleton</v>
      </c>
      <c r="B17">
        <f t="shared" si="2"/>
        <v>6</v>
      </c>
      <c r="C17">
        <f>COUNTIF('2023 24'!F16:R16,LEAVE!$B$3)</f>
        <v>6</v>
      </c>
      <c r="D17">
        <f>COUNTIF('2023 24'!$F16:$R16,LEAVE!$B$6)</f>
        <v>7</v>
      </c>
      <c r="E17">
        <f>COUNTIF('2023 24'!$F16:$R16,LEAVE!$B$5)</f>
        <v>0</v>
      </c>
      <c r="F17" s="15">
        <f t="shared" si="3"/>
        <v>1</v>
      </c>
    </row>
    <row r="18" spans="1:6" ht="15" thickBot="1" x14ac:dyDescent="0.35">
      <c r="A18" s="22" t="str">
        <f>'2023 24'!D17</f>
        <v>Jillian Ellis</v>
      </c>
      <c r="B18">
        <f t="shared" si="2"/>
        <v>10</v>
      </c>
      <c r="C18">
        <f>COUNTIF('2023 24'!F17:R17,LEAVE!$B$3)</f>
        <v>10</v>
      </c>
      <c r="D18">
        <f>COUNTIF('2023 24'!$F17:$R17,LEAVE!$B$6)</f>
        <v>3</v>
      </c>
      <c r="E18">
        <f>COUNTIF('2023 24'!$F17:$R17,LEAVE!$B$5)</f>
        <v>0</v>
      </c>
      <c r="F18" s="15">
        <f t="shared" si="3"/>
        <v>1</v>
      </c>
    </row>
    <row r="19" spans="1:6" ht="15" thickBot="1" x14ac:dyDescent="0.35">
      <c r="A19" s="22" t="str">
        <f>'2023 24'!D18</f>
        <v>Adrian McCluskey</v>
      </c>
      <c r="B19">
        <f t="shared" ref="B19:B20" si="4">$B$9-D19</f>
        <v>6</v>
      </c>
      <c r="C19">
        <f>COUNTIF('2023 24'!F18:R18,LEAVE!$B$3)</f>
        <v>4</v>
      </c>
      <c r="D19">
        <f>COUNTIF('2023 24'!$F18:$R18,LEAVE!$B$6)</f>
        <v>7</v>
      </c>
      <c r="E19">
        <f>COUNTIF('2023 24'!$F18:$R18,LEAVE!$B$5)</f>
        <v>2</v>
      </c>
      <c r="F19" s="15">
        <f t="shared" si="3"/>
        <v>0.66666666666666663</v>
      </c>
    </row>
    <row r="20" spans="1:6" ht="15" thickBot="1" x14ac:dyDescent="0.35">
      <c r="A20" s="22" t="str">
        <f>'2023 24'!D19</f>
        <v>Claire Parkin</v>
      </c>
      <c r="B20">
        <f t="shared" si="4"/>
        <v>6</v>
      </c>
      <c r="C20">
        <f>COUNTIF('2023 24'!F19:R19,LEAVE!$B$3)</f>
        <v>3</v>
      </c>
      <c r="D20">
        <f>COUNTIF('2023 24'!$F19:$R19,LEAVE!$B$6)</f>
        <v>7</v>
      </c>
      <c r="E20">
        <f>COUNTIF('2023 24'!$F19:$R19,LEAVE!$B$5)</f>
        <v>3</v>
      </c>
      <c r="F20" s="15">
        <f t="shared" si="3"/>
        <v>0.5</v>
      </c>
    </row>
    <row r="21" spans="1:6" ht="15" thickBot="1" x14ac:dyDescent="0.35">
      <c r="A21" s="22" t="str">
        <f>'2023 24'!D20</f>
        <v>Katrina Greenhalf</v>
      </c>
      <c r="B21">
        <f t="shared" ref="B21:B23" si="5">$B$9-D21</f>
        <v>3</v>
      </c>
      <c r="C21">
        <f>COUNTIF('2023 24'!F20:R20,LEAVE!$B$3)</f>
        <v>0</v>
      </c>
      <c r="D21">
        <f>COUNTIF('2023 24'!$F20:$R20,LEAVE!$B$6)</f>
        <v>10</v>
      </c>
      <c r="E21">
        <f>COUNTIF('2023 24'!$F20:$R20,LEAVE!$B$5)</f>
        <v>3</v>
      </c>
      <c r="F21" s="15">
        <f t="shared" ref="F21:F23" si="6">C21/B21</f>
        <v>0</v>
      </c>
    </row>
    <row r="22" spans="1:6" ht="15" thickBot="1" x14ac:dyDescent="0.35">
      <c r="A22" s="22">
        <f>'2023 24'!D21</f>
        <v>0</v>
      </c>
      <c r="B22">
        <f t="shared" si="5"/>
        <v>13</v>
      </c>
      <c r="C22">
        <f>COUNTIF('2023 24'!F21:R21,LEAVE!$B$3)</f>
        <v>0</v>
      </c>
      <c r="D22">
        <f>COUNTIF('2023 24'!$F21:$R21,LEAVE!$B$6)</f>
        <v>0</v>
      </c>
      <c r="E22">
        <f>COUNTIF('2023 24'!$F21:$R21,LEAVE!$B$5)</f>
        <v>0</v>
      </c>
      <c r="F22" s="15">
        <f t="shared" si="6"/>
        <v>0</v>
      </c>
    </row>
    <row r="23" spans="1:6" x14ac:dyDescent="0.3">
      <c r="A23" s="22">
        <f>'2023 24'!D22</f>
        <v>0</v>
      </c>
      <c r="B23">
        <f t="shared" si="5"/>
        <v>13</v>
      </c>
      <c r="C23">
        <f>COUNTIF('2023 24'!F22:R22,LEAVE!$B$3)</f>
        <v>0</v>
      </c>
      <c r="D23">
        <f>COUNTIF('2023 24'!$F22:$R22,LEAVE!$B$6)</f>
        <v>0</v>
      </c>
      <c r="E23">
        <f>COUNTIF('2023 24'!$F22:$R22,LEAVE!$B$5)</f>
        <v>0</v>
      </c>
      <c r="F23" s="15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2023 24</vt:lpstr>
      <vt:lpstr>LEAVE</vt:lpstr>
    </vt:vector>
  </TitlesOfParts>
  <Manager/>
  <Company>Lloyds Banking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Curran, Mark (Customer Credit &amp; Fraud Decisions)</dc:creator>
  <cp:keywords/>
  <dc:description/>
  <cp:lastModifiedBy>Simon Chapman</cp:lastModifiedBy>
  <cp:revision/>
  <dcterms:created xsi:type="dcterms:W3CDTF">2019-09-24T07:14:53Z</dcterms:created>
  <dcterms:modified xsi:type="dcterms:W3CDTF">2024-11-26T09:20:00Z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151eb3-00ab-470c-b25c-644c7691e891_Enabled">
    <vt:lpwstr>True</vt:lpwstr>
  </property>
  <property fmtid="{D5CDD505-2E9C-101B-9397-08002B2CF9AE}" pid="3" name="MSIP_Label_17151eb3-00ab-470c-b25c-644c7691e891_SiteId">
    <vt:lpwstr>3ded2960-214a-46ff-8cf4-611f125e2398</vt:lpwstr>
  </property>
  <property fmtid="{D5CDD505-2E9C-101B-9397-08002B2CF9AE}" pid="4" name="MSIP_Label_17151eb3-00ab-470c-b25c-644c7691e891_Owner">
    <vt:lpwstr>markcurran@halifax.co.uk</vt:lpwstr>
  </property>
  <property fmtid="{D5CDD505-2E9C-101B-9397-08002B2CF9AE}" pid="5" name="MSIP_Label_17151eb3-00ab-470c-b25c-644c7691e891_SetDate">
    <vt:lpwstr>2019-09-24T07:49:24.5549220Z</vt:lpwstr>
  </property>
  <property fmtid="{D5CDD505-2E9C-101B-9397-08002B2CF9AE}" pid="6" name="MSIP_Label_17151eb3-00ab-470c-b25c-644c7691e891_Name">
    <vt:lpwstr>Public</vt:lpwstr>
  </property>
  <property fmtid="{D5CDD505-2E9C-101B-9397-08002B2CF9AE}" pid="7" name="MSIP_Label_17151eb3-00ab-470c-b25c-644c7691e891_Application">
    <vt:lpwstr>Microsoft Azure Information Protection</vt:lpwstr>
  </property>
  <property fmtid="{D5CDD505-2E9C-101B-9397-08002B2CF9AE}" pid="8" name="MSIP_Label_17151eb3-00ab-470c-b25c-644c7691e891_ActionId">
    <vt:lpwstr>7b93df27-e2fc-4531-93bc-a66f48451c90</vt:lpwstr>
  </property>
  <property fmtid="{D5CDD505-2E9C-101B-9397-08002B2CF9AE}" pid="9" name="MSIP_Label_17151eb3-00ab-470c-b25c-644c7691e891_Extended_MSFT_Method">
    <vt:lpwstr>Manual</vt:lpwstr>
  </property>
  <property fmtid="{D5CDD505-2E9C-101B-9397-08002B2CF9AE}" pid="10" name="Sensitivity">
    <vt:lpwstr>Public</vt:lpwstr>
  </property>
</Properties>
</file>